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0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csconsulting-my.sharepoint.com/personal/mfeingold_docsconsulting_net/Documents/DOCIT Shared Files/Marketing/"/>
    </mc:Choice>
  </mc:AlternateContent>
  <xr:revisionPtr revIDLastSave="0" documentId="8_{907AA6C5-5D65-4D68-AF5A-86FDFD36C91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OI Calculation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E28" i="1"/>
  <c r="E27" i="1"/>
  <c r="E26" i="1"/>
  <c r="E47" i="1" s="1"/>
  <c r="D18" i="1"/>
  <c r="E18" i="1" s="1"/>
  <c r="E30" i="1"/>
  <c r="E34" i="1"/>
  <c r="D9" i="1"/>
  <c r="E9" i="1" s="1"/>
  <c r="D11" i="1"/>
  <c r="E11" i="1" s="1"/>
  <c r="C12" i="1"/>
  <c r="E12" i="1" s="1"/>
  <c r="E16" i="1"/>
  <c r="E19" i="1"/>
  <c r="E31" i="1"/>
  <c r="E32" i="1"/>
  <c r="E33" i="1"/>
  <c r="C38" i="1"/>
  <c r="D41" i="1"/>
  <c r="E41" i="1" s="1"/>
  <c r="D43" i="1"/>
  <c r="E43" i="1" s="1"/>
  <c r="C44" i="1" l="1"/>
  <c r="E44" i="1" s="1"/>
  <c r="E45" i="1" s="1"/>
  <c r="E46" i="1" s="1"/>
  <c r="E20" i="1"/>
  <c r="E13" i="1"/>
  <c r="E14" i="1" s="1"/>
  <c r="E35" i="1"/>
  <c r="E48" i="1" l="1"/>
  <c r="E49" i="1" s="1"/>
  <c r="E22" i="1"/>
  <c r="E23" i="1" l="1"/>
  <c r="E51" i="1" s="1"/>
  <c r="E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tc={250284BA-0A99-4167-BD06-131304F3B002}</author>
    <author>tc={9C4281DD-A35C-40AB-8611-E672033D684F}</author>
  </authors>
  <commentList>
    <comment ref="D12" authorId="0" shapeId="0" xr:uid="{250284BA-0A99-4167-BD06-131304F3B002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Assumes labor rate of $25/ Hr and 5 minutes to copier or printer and back $.012 per image</t>
      </text>
    </comment>
    <comment ref="D44" authorId="1" shapeId="0" xr:uid="{9C4281DD-A35C-40AB-8611-E672033D684F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Assumes Labor rate of 25.00 and 5 seconds to print a document</t>
      </text>
    </comment>
  </commentList>
</comments>
</file>

<file path=xl/sharedStrings.xml><?xml version="1.0" encoding="utf-8"?>
<sst xmlns="http://schemas.openxmlformats.org/spreadsheetml/2006/main" count="49" uniqueCount="47">
  <si>
    <t>Document Management ROI Calculator</t>
  </si>
  <si>
    <t>Daily Labor Costs for a paper based document management system</t>
  </si>
  <si>
    <t>Example</t>
  </si>
  <si>
    <t>Time Spent</t>
  </si>
  <si>
    <t>Cost</t>
  </si>
  <si>
    <r>
      <t xml:space="preserve">What is the </t>
    </r>
    <r>
      <rPr>
        <b/>
        <i/>
        <sz val="11"/>
        <color rgb="FFFF0000"/>
        <rFont val="Calibri"/>
        <family val="2"/>
        <scheme val="minor"/>
      </rPr>
      <t>average</t>
    </r>
    <r>
      <rPr>
        <sz val="11"/>
        <color theme="1"/>
        <rFont val="Calibri"/>
        <family val="2"/>
        <scheme val="minor"/>
      </rPr>
      <t xml:space="preserve"> hourly salary?</t>
    </r>
  </si>
  <si>
    <t>How many people handle documents?</t>
  </si>
  <si>
    <t>How many times does each person retrieve a document daily?</t>
  </si>
  <si>
    <r>
      <t xml:space="preserve">How long does it take to </t>
    </r>
    <r>
      <rPr>
        <b/>
        <i/>
        <sz val="11"/>
        <color rgb="FFFF0000"/>
        <rFont val="Calibri"/>
        <family val="2"/>
        <scheme val="minor"/>
      </rPr>
      <t>retrieve</t>
    </r>
    <r>
      <rPr>
        <sz val="11"/>
        <color theme="1"/>
        <rFont val="Calibri"/>
        <family val="2"/>
        <scheme val="minor"/>
      </rPr>
      <t xml:space="preserve"> a paper document? (minutes)</t>
    </r>
  </si>
  <si>
    <t>How many new documents are generated a day?</t>
  </si>
  <si>
    <r>
      <t>How long does it take to</t>
    </r>
    <r>
      <rPr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>file</t>
    </r>
    <r>
      <rPr>
        <sz val="11"/>
        <color theme="1"/>
        <rFont val="Calibri"/>
        <family val="2"/>
        <scheme val="minor"/>
      </rPr>
      <t xml:space="preserve"> a paper document? (minutes)</t>
    </r>
  </si>
  <si>
    <t>How many paper copies (on copier or printer) are generated per day?</t>
  </si>
  <si>
    <t>Daily total costs for a paper based system</t>
  </si>
  <si>
    <r>
      <rPr>
        <b/>
        <sz val="11"/>
        <color rgb="FFFF0000"/>
        <rFont val="Calibri"/>
        <family val="2"/>
        <scheme val="minor"/>
      </rPr>
      <t>Monthly</t>
    </r>
    <r>
      <rPr>
        <b/>
        <sz val="11"/>
        <color theme="1"/>
        <rFont val="Calibri"/>
        <family val="2"/>
        <scheme val="minor"/>
      </rPr>
      <t xml:space="preserve"> total costs for a paper based system (20 working days/month)</t>
    </r>
  </si>
  <si>
    <t>How much do you spend for off-site storage monthly?</t>
  </si>
  <si>
    <t>What is the Office Space Cost Per Square Foor?</t>
  </si>
  <si>
    <t>How many filing cabinets (6 sqft/cabinet)</t>
  </si>
  <si>
    <t>How much do you spend on filing supplies per month?</t>
  </si>
  <si>
    <r>
      <rPr>
        <b/>
        <sz val="11"/>
        <color rgb="FFFF0000"/>
        <rFont val="Calibri"/>
        <family val="2"/>
        <scheme val="minor"/>
      </rPr>
      <t>Monthly</t>
    </r>
    <r>
      <rPr>
        <b/>
        <sz val="11"/>
        <color theme="1"/>
        <rFont val="Calibri"/>
        <family val="2"/>
        <scheme val="minor"/>
      </rPr>
      <t xml:space="preserve"> costs for maintenance</t>
    </r>
  </si>
  <si>
    <r>
      <rPr>
        <b/>
        <sz val="11"/>
        <color rgb="FFFF0000"/>
        <rFont val="Calibri"/>
        <family val="2"/>
        <scheme val="minor"/>
      </rPr>
      <t xml:space="preserve">Annual </t>
    </r>
    <r>
      <rPr>
        <b/>
        <sz val="11"/>
        <color theme="1"/>
        <rFont val="Calibri"/>
        <family val="2"/>
        <scheme val="minor"/>
      </rPr>
      <t xml:space="preserve">cost to maintain </t>
    </r>
    <r>
      <rPr>
        <b/>
        <sz val="11"/>
        <color rgb="FFFF0000"/>
        <rFont val="Calibri"/>
        <family val="2"/>
        <scheme val="minor"/>
      </rPr>
      <t xml:space="preserve">PAPER </t>
    </r>
    <r>
      <rPr>
        <b/>
        <sz val="11"/>
        <color theme="1"/>
        <rFont val="Calibri"/>
        <family val="2"/>
        <scheme val="minor"/>
      </rPr>
      <t>based document management system</t>
    </r>
  </si>
  <si>
    <r>
      <rPr>
        <b/>
        <sz val="11"/>
        <color rgb="FFFF0000"/>
        <rFont val="Calibri"/>
        <family val="2"/>
        <scheme val="minor"/>
      </rPr>
      <t>Monthly</t>
    </r>
    <r>
      <rPr>
        <b/>
        <sz val="11"/>
        <color theme="1"/>
        <rFont val="Calibri"/>
        <family val="2"/>
        <scheme val="minor"/>
      </rPr>
      <t xml:space="preserve"> Cost to maintain </t>
    </r>
    <r>
      <rPr>
        <b/>
        <sz val="11"/>
        <color rgb="FFFF0000"/>
        <rFont val="Calibri"/>
        <family val="2"/>
        <scheme val="minor"/>
      </rPr>
      <t>PAPER</t>
    </r>
    <r>
      <rPr>
        <b/>
        <sz val="11"/>
        <color theme="1"/>
        <rFont val="Calibri"/>
        <family val="2"/>
        <scheme val="minor"/>
      </rPr>
      <t xml:space="preserve"> Based system</t>
    </r>
  </si>
  <si>
    <r>
      <rPr>
        <b/>
        <sz val="11"/>
        <color rgb="FFFF0000"/>
        <rFont val="Calibri"/>
        <family val="2"/>
        <scheme val="minor"/>
      </rPr>
      <t>Implementation</t>
    </r>
    <r>
      <rPr>
        <b/>
        <sz val="11"/>
        <color theme="1"/>
        <rFont val="Calibri"/>
        <family val="2"/>
        <scheme val="minor"/>
      </rPr>
      <t xml:space="preserve"> cost for a 20 user document management system</t>
    </r>
  </si>
  <si>
    <t>License/Cost</t>
  </si>
  <si>
    <t>Units</t>
  </si>
  <si>
    <r>
      <t xml:space="preserve">Software Monthly Subscritption cost per user </t>
    </r>
    <r>
      <rPr>
        <b/>
        <sz val="11"/>
        <color rgb="FFFF0000"/>
        <rFont val="Calibri"/>
        <family val="2"/>
        <scheme val="minor"/>
      </rPr>
      <t>Bronze</t>
    </r>
  </si>
  <si>
    <r>
      <t xml:space="preserve">Software Monthly Subscritption cost per user </t>
    </r>
    <r>
      <rPr>
        <b/>
        <sz val="11"/>
        <color rgb="FFFF0000"/>
        <rFont val="Calibri"/>
        <family val="2"/>
        <scheme val="minor"/>
      </rPr>
      <t>Silver</t>
    </r>
  </si>
  <si>
    <r>
      <t xml:space="preserve">Software Monthly Subscritption cost per user </t>
    </r>
    <r>
      <rPr>
        <b/>
        <sz val="11"/>
        <color rgb="FFFF0000"/>
        <rFont val="Calibri"/>
        <family val="2"/>
        <scheme val="minor"/>
      </rPr>
      <t>Gold</t>
    </r>
  </si>
  <si>
    <r>
      <t xml:space="preserve">Software Monthly Subscritption cost per user </t>
    </r>
    <r>
      <rPr>
        <b/>
        <sz val="11"/>
        <color rgb="FFFF0000"/>
        <rFont val="Calibri"/>
        <family val="2"/>
        <scheme val="minor"/>
      </rPr>
      <t>Enterprise</t>
    </r>
  </si>
  <si>
    <t>Annual Support and Upgrades- Purchase Model Only</t>
  </si>
  <si>
    <t>Server with 2 TB  of storage (optional but recommended)</t>
  </si>
  <si>
    <t>Scanners ( mid range scanners)</t>
  </si>
  <si>
    <t>Training  (depending on # of Users and how many hours)</t>
  </si>
  <si>
    <t>Set up all PCS's and Server (billed by hours )</t>
  </si>
  <si>
    <t>Total Cost</t>
  </si>
  <si>
    <r>
      <rPr>
        <b/>
        <sz val="11"/>
        <color rgb="FFFF0000"/>
        <rFont val="Calibri"/>
        <family val="2"/>
        <scheme val="minor"/>
      </rPr>
      <t>Daily Labor</t>
    </r>
    <r>
      <rPr>
        <b/>
        <sz val="11"/>
        <color theme="1"/>
        <rFont val="Calibri"/>
        <family val="2"/>
        <scheme val="minor"/>
      </rPr>
      <t xml:space="preserve"> Costs for an electronic document management system</t>
    </r>
  </si>
  <si>
    <t>What is the average hourly salary?</t>
  </si>
  <si>
    <t>How many times does each person retrieve or file a document daily?</t>
  </si>
  <si>
    <t>How long does it take to retrieve a paper document? (minutes)</t>
  </si>
  <si>
    <t>How long does it take to file a paper document? (minutes)</t>
  </si>
  <si>
    <t>How many paper printed (copies) are generated per day?</t>
  </si>
  <si>
    <r>
      <t xml:space="preserve">Daily total costs for a </t>
    </r>
    <r>
      <rPr>
        <b/>
        <sz val="11"/>
        <color rgb="FFFF0000"/>
        <rFont val="Calibri"/>
        <family val="2"/>
        <scheme val="minor"/>
      </rPr>
      <t xml:space="preserve">DIGITAL </t>
    </r>
    <r>
      <rPr>
        <b/>
        <sz val="11"/>
        <color theme="1"/>
        <rFont val="Calibri"/>
        <family val="2"/>
        <scheme val="minor"/>
      </rPr>
      <t>based system</t>
    </r>
  </si>
  <si>
    <t>Monthly total costs for an EDMS (20 working days/month)</t>
  </si>
  <si>
    <t>Annual software maintenance contract (20% of software purchase)</t>
  </si>
  <si>
    <r>
      <rPr>
        <b/>
        <sz val="11"/>
        <color rgb="FFFF0000"/>
        <rFont val="Calibri"/>
        <family val="2"/>
        <scheme val="minor"/>
      </rPr>
      <t xml:space="preserve">Annual </t>
    </r>
    <r>
      <rPr>
        <b/>
        <sz val="11"/>
        <color theme="1"/>
        <rFont val="Calibri"/>
        <family val="2"/>
        <scheme val="minor"/>
      </rPr>
      <t>cost to maintain an electronic document management system</t>
    </r>
  </si>
  <si>
    <r>
      <rPr>
        <b/>
        <sz val="11"/>
        <color rgb="FFFF0000"/>
        <rFont val="Calibri"/>
        <family val="2"/>
        <scheme val="minor"/>
      </rPr>
      <t>Monthly</t>
    </r>
    <r>
      <rPr>
        <b/>
        <sz val="11"/>
        <color theme="1"/>
        <rFont val="Calibri"/>
        <family val="2"/>
        <scheme val="minor"/>
      </rPr>
      <t xml:space="preserve"> Cost to maintain </t>
    </r>
    <r>
      <rPr>
        <b/>
        <sz val="11"/>
        <color rgb="FFFF0000"/>
        <rFont val="Calibri"/>
        <family val="2"/>
        <scheme val="minor"/>
      </rPr>
      <t>Digital</t>
    </r>
    <r>
      <rPr>
        <b/>
        <sz val="11"/>
        <color theme="1"/>
        <rFont val="Calibri"/>
        <family val="2"/>
        <scheme val="minor"/>
      </rPr>
      <t xml:space="preserve"> Based system</t>
    </r>
  </si>
  <si>
    <t>Monthly savings</t>
  </si>
  <si>
    <t>Months to payoff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</si>
</sst>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_);_(@_)"/>
    <numFmt numFmtId="166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3" tint="0.599963377788628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44" fontId="0" fillId="0" borderId="0" xfId="0" applyNumberFormat="1"/>
    <xf numFmtId="164" fontId="1" fillId="0" borderId="0" xfId="2" applyNumberFormat="1" applyFont="1"/>
    <xf numFmtId="0" fontId="2" fillId="0" borderId="0" xfId="0" applyFont="1"/>
    <xf numFmtId="165" fontId="0" fillId="0" borderId="0" xfId="0" applyNumberFormat="1"/>
    <xf numFmtId="44" fontId="1" fillId="0" borderId="0" xfId="2" applyFont="1"/>
    <xf numFmtId="166" fontId="1" fillId="0" borderId="0" xfId="1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" fontId="0" fillId="0" borderId="0" xfId="0" applyNumberFormat="1"/>
    <xf numFmtId="0" fontId="2" fillId="2" borderId="0" xfId="0" applyFont="1" applyFill="1"/>
    <xf numFmtId="0" fontId="0" fillId="2" borderId="0" xfId="0" applyFill="1"/>
    <xf numFmtId="44" fontId="0" fillId="2" borderId="0" xfId="0" applyNumberFormat="1" applyFill="1"/>
    <xf numFmtId="44" fontId="3" fillId="0" borderId="0" xfId="0" applyNumberFormat="1" applyFont="1"/>
    <xf numFmtId="164" fontId="3" fillId="0" borderId="0" xfId="0" applyNumberFormat="1" applyFont="1"/>
    <xf numFmtId="164" fontId="3" fillId="0" borderId="0" xfId="2" applyNumberFormat="1" applyFont="1"/>
    <xf numFmtId="0" fontId="0" fillId="3" borderId="0" xfId="0" applyFill="1"/>
    <xf numFmtId="44" fontId="1" fillId="3" borderId="0" xfId="2" applyFont="1" applyFill="1"/>
    <xf numFmtId="0" fontId="2" fillId="3" borderId="0" xfId="0" applyFont="1" applyFill="1"/>
    <xf numFmtId="44" fontId="0" fillId="3" borderId="0" xfId="0" applyNumberFormat="1" applyFill="1"/>
    <xf numFmtId="164" fontId="1" fillId="4" borderId="0" xfId="2" applyNumberFormat="1" applyFont="1" applyFill="1"/>
    <xf numFmtId="0" fontId="0" fillId="4" borderId="0" xfId="0" applyFill="1"/>
    <xf numFmtId="166" fontId="1" fillId="4" borderId="0" xfId="1" applyNumberFormat="1" applyFont="1" applyFill="1"/>
    <xf numFmtId="0" fontId="0" fillId="0" borderId="0" xfId="0" applyAlignment="1">
      <alignment vertical="top" wrapText="1"/>
    </xf>
    <xf numFmtId="164" fontId="0" fillId="0" borderId="1" xfId="0" applyNumberFormat="1" applyBorder="1"/>
    <xf numFmtId="164" fontId="1" fillId="0" borderId="2" xfId="2" applyNumberFormat="1" applyFont="1" applyBorder="1"/>
    <xf numFmtId="164" fontId="0" fillId="0" borderId="2" xfId="0" applyNumberFormat="1" applyBorder="1"/>
    <xf numFmtId="164" fontId="3" fillId="0" borderId="3" xfId="0" applyNumberFormat="1" applyFont="1" applyBorder="1"/>
    <xf numFmtId="0" fontId="3" fillId="0" borderId="0" xfId="0" applyFont="1"/>
    <xf numFmtId="164" fontId="4" fillId="0" borderId="0" xfId="0" applyNumberFormat="1" applyFont="1"/>
    <xf numFmtId="0" fontId="4" fillId="0" borderId="0" xfId="0" applyFont="1"/>
    <xf numFmtId="164" fontId="0" fillId="3" borderId="2" xfId="0" applyNumberFormat="1" applyFill="1" applyBorder="1"/>
    <xf numFmtId="166" fontId="0" fillId="4" borderId="0" xfId="0" applyNumberFormat="1" applyFill="1"/>
    <xf numFmtId="0" fontId="0" fillId="5" borderId="0" xfId="0" applyFill="1"/>
    <xf numFmtId="0" fontId="0" fillId="6" borderId="0" xfId="0" applyFill="1"/>
    <xf numFmtId="0" fontId="7" fillId="0" borderId="0" xfId="0" applyFont="1" applyBorder="1"/>
    <xf numFmtId="0" fontId="0" fillId="6" borderId="0" xfId="0" applyFill="1" applyBorder="1"/>
    <xf numFmtId="0" fontId="7" fillId="6" borderId="0" xfId="0" applyFont="1" applyFill="1" applyBorder="1"/>
    <xf numFmtId="0" fontId="3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0</xdr:row>
      <xdr:rowOff>9525</xdr:rowOff>
    </xdr:from>
    <xdr:to>
      <xdr:col>5</xdr:col>
      <xdr:colOff>19050</xdr:colOff>
      <xdr:row>3</xdr:row>
      <xdr:rowOff>131537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A75E024-814D-4AC1-84D0-89B499DC68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7925" y="9525"/>
          <a:ext cx="1600200" cy="90306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ichael Feingold" id="{A06A15BE-EFE0-4A65-A824-07D53F681310}" userId="Michael Feingold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2" dT="2021-03-26T13:18:01.70" personId="{A06A15BE-EFE0-4A65-A824-07D53F681310}" id="{250284BA-0A99-4167-BD06-131304F3B002}">
    <text>Assumes labor rate of $25/ Hr and 5 minutes to copier or printer and back $.012 per image</text>
  </threadedComment>
  <threadedComment ref="D44" dT="2021-03-26T13:38:53.14" personId="{A06A15BE-EFE0-4A65-A824-07D53F681310}" id="{9C4281DD-A35C-40AB-8611-E672033D684F}">
    <text>Assumes Labor rate of 25.00 and 5 seconds to print a document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abSelected="1" topLeftCell="A7" zoomScaleNormal="100" workbookViewId="0">
      <selection activeCell="H39" sqref="H39"/>
    </sheetView>
  </sheetViews>
  <sheetFormatPr defaultRowHeight="15"/>
  <cols>
    <col min="2" max="2" width="66.7109375" bestFit="1" customWidth="1"/>
    <col min="3" max="3" width="13.42578125" customWidth="1"/>
    <col min="4" max="5" width="14.140625" customWidth="1"/>
  </cols>
  <sheetData>
    <row r="1" spans="1:6" ht="23.25">
      <c r="A1" s="36"/>
      <c r="B1" s="35" t="s">
        <v>0</v>
      </c>
      <c r="C1" s="36"/>
      <c r="D1" s="36"/>
      <c r="E1" s="36"/>
      <c r="F1" s="36"/>
    </row>
    <row r="2" spans="1:6" ht="23.25">
      <c r="A2" s="36"/>
      <c r="B2" s="37"/>
      <c r="C2" s="36"/>
      <c r="D2" s="36"/>
      <c r="E2" s="36"/>
      <c r="F2" s="36"/>
    </row>
    <row r="3" spans="1:6">
      <c r="A3" s="36"/>
      <c r="B3" s="36"/>
      <c r="C3" s="36"/>
      <c r="D3" s="36"/>
      <c r="E3" s="36"/>
      <c r="F3" s="36"/>
    </row>
    <row r="4" spans="1:6">
      <c r="A4" s="33"/>
      <c r="B4" s="34"/>
      <c r="C4" s="34"/>
      <c r="D4" s="34"/>
      <c r="E4" s="34"/>
      <c r="F4" s="34"/>
    </row>
    <row r="5" spans="1:6">
      <c r="A5" s="33"/>
      <c r="B5" s="3" t="s">
        <v>1</v>
      </c>
      <c r="C5" s="38" t="s">
        <v>2</v>
      </c>
      <c r="D5" s="38" t="s">
        <v>3</v>
      </c>
      <c r="E5" s="38" t="s">
        <v>4</v>
      </c>
      <c r="F5" s="34"/>
    </row>
    <row r="6" spans="1:6">
      <c r="A6" s="33"/>
      <c r="B6" t="s">
        <v>5</v>
      </c>
      <c r="C6" s="20">
        <v>25</v>
      </c>
      <c r="D6" s="16"/>
      <c r="E6" s="16"/>
      <c r="F6" s="34"/>
    </row>
    <row r="7" spans="1:6">
      <c r="A7" s="33"/>
      <c r="B7" t="s">
        <v>6</v>
      </c>
      <c r="C7" s="21">
        <v>20</v>
      </c>
      <c r="D7" s="16"/>
      <c r="E7" s="16"/>
      <c r="F7" s="34"/>
    </row>
    <row r="8" spans="1:6">
      <c r="A8" s="33"/>
      <c r="B8" t="s">
        <v>7</v>
      </c>
      <c r="C8" s="21">
        <v>10</v>
      </c>
      <c r="D8" s="16"/>
      <c r="E8" s="16"/>
      <c r="F8" s="34"/>
    </row>
    <row r="9" spans="1:6" ht="15" customHeight="1">
      <c r="A9" s="33"/>
      <c r="B9" s="7" t="s">
        <v>8</v>
      </c>
      <c r="C9" s="21">
        <v>10</v>
      </c>
      <c r="D9" s="6">
        <f>C7*C8*C9</f>
        <v>2000</v>
      </c>
      <c r="E9" s="5">
        <f>D9/60*C6</f>
        <v>833.33333333333337</v>
      </c>
      <c r="F9" s="34"/>
    </row>
    <row r="10" spans="1:6">
      <c r="A10" s="33"/>
      <c r="B10" t="s">
        <v>9</v>
      </c>
      <c r="C10" s="21">
        <v>50</v>
      </c>
      <c r="D10" s="16"/>
      <c r="E10" s="17"/>
      <c r="F10" s="34"/>
    </row>
    <row r="11" spans="1:6">
      <c r="A11" s="33"/>
      <c r="B11" t="s">
        <v>10</v>
      </c>
      <c r="C11" s="21">
        <v>5</v>
      </c>
      <c r="D11">
        <f>C10*C11</f>
        <v>250</v>
      </c>
      <c r="E11" s="5">
        <f>D11/60*C6</f>
        <v>104.16666666666667</v>
      </c>
      <c r="F11" s="34"/>
    </row>
    <row r="12" spans="1:6">
      <c r="A12" s="33"/>
      <c r="B12" t="s">
        <v>11</v>
      </c>
      <c r="C12" s="22">
        <f>C10*3</f>
        <v>150</v>
      </c>
      <c r="D12">
        <v>2.09</v>
      </c>
      <c r="E12">
        <f>C12*D12</f>
        <v>313.5</v>
      </c>
      <c r="F12" s="34"/>
    </row>
    <row r="13" spans="1:6">
      <c r="A13" s="33"/>
      <c r="B13" s="3" t="s">
        <v>12</v>
      </c>
      <c r="C13" s="16"/>
      <c r="D13" s="16"/>
      <c r="E13" s="5">
        <f>SUM(E6:E12)</f>
        <v>1251</v>
      </c>
      <c r="F13" s="34"/>
    </row>
    <row r="14" spans="1:6">
      <c r="A14" s="33"/>
      <c r="B14" s="3" t="s">
        <v>13</v>
      </c>
      <c r="C14" s="16"/>
      <c r="D14" s="16"/>
      <c r="E14" s="13">
        <f>E13*20</f>
        <v>25020</v>
      </c>
      <c r="F14" s="34"/>
    </row>
    <row r="15" spans="1:6">
      <c r="A15" s="33"/>
      <c r="B15" s="18"/>
      <c r="C15" s="16"/>
      <c r="D15" s="16"/>
      <c r="E15" s="19"/>
      <c r="F15" s="34"/>
    </row>
    <row r="16" spans="1:6">
      <c r="A16" s="33"/>
      <c r="B16" t="s">
        <v>14</v>
      </c>
      <c r="C16" s="20">
        <v>0</v>
      </c>
      <c r="D16" s="16"/>
      <c r="E16" s="24">
        <f>C16</f>
        <v>0</v>
      </c>
      <c r="F16" s="34"/>
    </row>
    <row r="17" spans="1:6">
      <c r="A17" s="33"/>
      <c r="B17" t="s">
        <v>15</v>
      </c>
      <c r="C17" s="20">
        <v>25</v>
      </c>
      <c r="D17" s="16"/>
      <c r="E17" s="31"/>
      <c r="F17" s="34"/>
    </row>
    <row r="18" spans="1:6">
      <c r="A18" s="33"/>
      <c r="B18" t="s">
        <v>16</v>
      </c>
      <c r="C18" s="21">
        <v>3</v>
      </c>
      <c r="D18">
        <f>(C18*6)*12</f>
        <v>216</v>
      </c>
      <c r="E18" s="25">
        <f>(D18*C17)/12</f>
        <v>450</v>
      </c>
      <c r="F18" s="34"/>
    </row>
    <row r="19" spans="1:6">
      <c r="A19" s="33"/>
      <c r="B19" t="s">
        <v>17</v>
      </c>
      <c r="C19" s="20">
        <v>50</v>
      </c>
      <c r="D19" s="16"/>
      <c r="E19" s="26">
        <f>C19</f>
        <v>50</v>
      </c>
      <c r="F19" s="34"/>
    </row>
    <row r="20" spans="1:6">
      <c r="A20" s="33"/>
      <c r="B20" s="3" t="s">
        <v>18</v>
      </c>
      <c r="C20" s="21"/>
      <c r="D20" s="16"/>
      <c r="E20" s="27">
        <f>SUM(E16:E19)</f>
        <v>500</v>
      </c>
      <c r="F20" s="34"/>
    </row>
    <row r="21" spans="1:6">
      <c r="A21" s="33"/>
      <c r="B21" s="10"/>
      <c r="C21" s="11"/>
      <c r="D21" s="11"/>
      <c r="E21" s="12"/>
      <c r="F21" s="34"/>
    </row>
    <row r="22" spans="1:6">
      <c r="A22" s="33"/>
      <c r="B22" s="3" t="s">
        <v>19</v>
      </c>
      <c r="C22" s="16"/>
      <c r="D22" s="16"/>
      <c r="E22" s="15">
        <f>(E14+E20)*12</f>
        <v>306240</v>
      </c>
      <c r="F22" s="34"/>
    </row>
    <row r="23" spans="1:6">
      <c r="A23" s="33"/>
      <c r="B23" s="3" t="s">
        <v>20</v>
      </c>
      <c r="C23" s="16"/>
      <c r="D23" s="16"/>
      <c r="E23" s="15">
        <f>E22/12</f>
        <v>25520</v>
      </c>
      <c r="F23" s="34"/>
    </row>
    <row r="24" spans="1:6">
      <c r="A24" s="33"/>
      <c r="B24" s="16"/>
      <c r="C24" s="16"/>
      <c r="D24" s="16"/>
      <c r="E24" s="16"/>
      <c r="F24" s="34"/>
    </row>
    <row r="25" spans="1:6">
      <c r="A25" s="33"/>
      <c r="B25" s="3" t="s">
        <v>21</v>
      </c>
      <c r="C25" t="s">
        <v>22</v>
      </c>
      <c r="D25" s="8" t="s">
        <v>23</v>
      </c>
      <c r="E25" s="16"/>
      <c r="F25" s="34"/>
    </row>
    <row r="26" spans="1:6">
      <c r="A26" s="33"/>
      <c r="B26" t="s">
        <v>24</v>
      </c>
      <c r="C26">
        <v>49</v>
      </c>
      <c r="D26">
        <v>20</v>
      </c>
      <c r="E26" s="2">
        <f>(C26*D26)</f>
        <v>980</v>
      </c>
      <c r="F26" s="34"/>
    </row>
    <row r="27" spans="1:6">
      <c r="A27" s="33"/>
      <c r="B27" t="s">
        <v>25</v>
      </c>
      <c r="C27">
        <v>79</v>
      </c>
      <c r="E27" s="2">
        <f t="shared" ref="E27:E29" si="0">(C27*D27)</f>
        <v>0</v>
      </c>
      <c r="F27" s="34"/>
    </row>
    <row r="28" spans="1:6">
      <c r="A28" s="33"/>
      <c r="B28" t="s">
        <v>26</v>
      </c>
      <c r="C28">
        <v>99</v>
      </c>
      <c r="E28" s="2">
        <f t="shared" si="0"/>
        <v>0</v>
      </c>
      <c r="F28" s="34"/>
    </row>
    <row r="29" spans="1:6">
      <c r="A29" s="33"/>
      <c r="B29" t="s">
        <v>27</v>
      </c>
      <c r="C29">
        <v>499</v>
      </c>
      <c r="E29" s="2">
        <f t="shared" si="0"/>
        <v>0</v>
      </c>
      <c r="F29" s="34"/>
    </row>
    <row r="30" spans="1:6">
      <c r="A30" s="33"/>
      <c r="B30" t="s">
        <v>28</v>
      </c>
      <c r="C30">
        <v>1500</v>
      </c>
      <c r="D30">
        <v>0</v>
      </c>
      <c r="E30" s="2">
        <f>C30*D30</f>
        <v>0</v>
      </c>
      <c r="F30" s="34"/>
    </row>
    <row r="31" spans="1:6">
      <c r="A31" s="33"/>
      <c r="B31" t="s">
        <v>29</v>
      </c>
      <c r="C31">
        <v>3900</v>
      </c>
      <c r="D31">
        <v>0</v>
      </c>
      <c r="E31" s="2">
        <f>C31*D31</f>
        <v>0</v>
      </c>
      <c r="F31" s="34"/>
    </row>
    <row r="32" spans="1:6">
      <c r="A32" s="33"/>
      <c r="B32" t="s">
        <v>30</v>
      </c>
      <c r="C32">
        <v>2349</v>
      </c>
      <c r="D32">
        <v>0</v>
      </c>
      <c r="E32" s="2">
        <f>C32*D32</f>
        <v>0</v>
      </c>
      <c r="F32" s="34"/>
    </row>
    <row r="33" spans="1:6">
      <c r="A33" s="33"/>
      <c r="B33" t="s">
        <v>31</v>
      </c>
      <c r="C33">
        <v>150</v>
      </c>
      <c r="D33">
        <v>2</v>
      </c>
      <c r="E33" s="2">
        <f>C33*D33</f>
        <v>300</v>
      </c>
      <c r="F33" s="34"/>
    </row>
    <row r="34" spans="1:6">
      <c r="A34" s="33"/>
      <c r="B34" t="s">
        <v>32</v>
      </c>
      <c r="C34">
        <v>150</v>
      </c>
      <c r="D34">
        <v>0</v>
      </c>
      <c r="E34" s="2">
        <f>C34*D34</f>
        <v>0</v>
      </c>
      <c r="F34" s="34"/>
    </row>
    <row r="35" spans="1:6">
      <c r="A35" s="33"/>
      <c r="B35" s="28" t="s">
        <v>33</v>
      </c>
      <c r="E35" s="14">
        <f>SUM(E26:E33)</f>
        <v>1280</v>
      </c>
      <c r="F35" s="34"/>
    </row>
    <row r="36" spans="1:6">
      <c r="A36" s="33"/>
      <c r="B36" s="10"/>
      <c r="C36" s="11"/>
      <c r="D36" s="11"/>
      <c r="E36" s="12"/>
      <c r="F36" s="34"/>
    </row>
    <row r="37" spans="1:6">
      <c r="A37" s="33"/>
      <c r="B37" s="3" t="s">
        <v>34</v>
      </c>
      <c r="F37" s="34"/>
    </row>
    <row r="38" spans="1:6">
      <c r="A38" s="33"/>
      <c r="B38" t="s">
        <v>35</v>
      </c>
      <c r="C38" s="20">
        <f>C6</f>
        <v>25</v>
      </c>
      <c r="D38" s="16"/>
      <c r="E38" s="16"/>
      <c r="F38" s="34"/>
    </row>
    <row r="39" spans="1:6">
      <c r="A39" s="33"/>
      <c r="B39" t="s">
        <v>6</v>
      </c>
      <c r="C39" s="21">
        <v>20</v>
      </c>
      <c r="D39" s="16"/>
      <c r="E39" s="16"/>
      <c r="F39" s="34"/>
    </row>
    <row r="40" spans="1:6">
      <c r="A40" s="33"/>
      <c r="B40" t="s">
        <v>36</v>
      </c>
      <c r="C40" s="21">
        <v>10</v>
      </c>
      <c r="D40" s="16"/>
      <c r="E40" s="16"/>
      <c r="F40" s="34"/>
    </row>
    <row r="41" spans="1:6">
      <c r="A41" s="33"/>
      <c r="B41" t="s">
        <v>37</v>
      </c>
      <c r="C41" s="21">
        <v>0.12</v>
      </c>
      <c r="D41" s="6">
        <f>C39*C40*C41</f>
        <v>24</v>
      </c>
      <c r="E41" s="5">
        <f>D41/60*15</f>
        <v>6</v>
      </c>
      <c r="F41" s="34"/>
    </row>
    <row r="42" spans="1:6">
      <c r="A42" s="33"/>
      <c r="B42" t="s">
        <v>9</v>
      </c>
      <c r="C42" s="21">
        <v>50</v>
      </c>
      <c r="D42" s="16"/>
      <c r="E42" s="17"/>
      <c r="F42" s="34"/>
    </row>
    <row r="43" spans="1:6">
      <c r="A43" s="33"/>
      <c r="B43" t="s">
        <v>38</v>
      </c>
      <c r="C43" s="21">
        <v>1</v>
      </c>
      <c r="D43">
        <f>C42*C43</f>
        <v>50</v>
      </c>
      <c r="E43" s="5">
        <f>D43/60*15</f>
        <v>12.5</v>
      </c>
      <c r="F43" s="34"/>
    </row>
    <row r="44" spans="1:6">
      <c r="A44" s="33"/>
      <c r="B44" t="s">
        <v>39</v>
      </c>
      <c r="C44" s="32">
        <f>C12</f>
        <v>150</v>
      </c>
      <c r="D44">
        <v>0.05</v>
      </c>
      <c r="E44">
        <f>C44*D44</f>
        <v>7.5</v>
      </c>
      <c r="F44" s="34"/>
    </row>
    <row r="45" spans="1:6">
      <c r="A45" s="33"/>
      <c r="B45" s="3" t="s">
        <v>40</v>
      </c>
      <c r="C45" s="16"/>
      <c r="D45" s="16"/>
      <c r="E45" s="5">
        <f>SUM(E38:E44)</f>
        <v>26</v>
      </c>
      <c r="F45" s="34"/>
    </row>
    <row r="46" spans="1:6">
      <c r="A46" s="33"/>
      <c r="B46" s="3" t="s">
        <v>41</v>
      </c>
      <c r="C46" s="16"/>
      <c r="D46" s="16"/>
      <c r="E46" s="1">
        <f>E45*20</f>
        <v>520</v>
      </c>
      <c r="F46" s="34"/>
    </row>
    <row r="47" spans="1:6">
      <c r="A47" s="33"/>
      <c r="B47" t="s">
        <v>42</v>
      </c>
      <c r="C47" s="16"/>
      <c r="D47" s="16"/>
      <c r="E47" s="4">
        <f>(E26*0.2)*12</f>
        <v>2352</v>
      </c>
      <c r="F47" s="34"/>
    </row>
    <row r="48" spans="1:6">
      <c r="A48" s="33"/>
      <c r="B48" s="3" t="s">
        <v>43</v>
      </c>
      <c r="C48" s="16"/>
      <c r="D48" s="16"/>
      <c r="E48" s="15">
        <f>(E41+E46)*12+E47+E35</f>
        <v>9944</v>
      </c>
      <c r="F48" s="34"/>
    </row>
    <row r="49" spans="1:6">
      <c r="A49" s="33"/>
      <c r="B49" s="3" t="s">
        <v>44</v>
      </c>
      <c r="C49" s="16"/>
      <c r="D49" s="16"/>
      <c r="E49" s="15">
        <f>E48/12</f>
        <v>828.66666666666663</v>
      </c>
      <c r="F49" s="34"/>
    </row>
    <row r="50" spans="1:6">
      <c r="A50" s="33"/>
      <c r="B50" s="10"/>
      <c r="C50" s="16"/>
      <c r="D50" s="16"/>
      <c r="E50" s="12"/>
      <c r="F50" s="34"/>
    </row>
    <row r="51" spans="1:6" ht="18.75">
      <c r="A51" s="33"/>
      <c r="B51" s="30" t="s">
        <v>45</v>
      </c>
      <c r="C51" s="16"/>
      <c r="D51" s="16"/>
      <c r="E51" s="29">
        <f>E23-E49</f>
        <v>24691.333333333332</v>
      </c>
      <c r="F51" s="34"/>
    </row>
    <row r="52" spans="1:6">
      <c r="A52" s="33"/>
      <c r="B52" t="s">
        <v>46</v>
      </c>
      <c r="C52" s="16"/>
      <c r="D52" s="16"/>
      <c r="E52" s="9">
        <f>E35/E51</f>
        <v>5.1840051840051846E-2</v>
      </c>
      <c r="F52" s="34"/>
    </row>
    <row r="53" spans="1:6">
      <c r="A53" s="33"/>
      <c r="B53" s="34"/>
      <c r="C53" s="34"/>
      <c r="D53" s="34"/>
      <c r="E53" s="34"/>
      <c r="F53" s="34"/>
    </row>
    <row r="56" spans="1:6">
      <c r="B56" s="23"/>
    </row>
  </sheetData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AC039C5DA6E94F8E26088829EEBDB1" ma:contentTypeVersion="11" ma:contentTypeDescription="Create a new document." ma:contentTypeScope="" ma:versionID="fbe5648f50594544f2e0726c4143f7f0">
  <xsd:schema xmlns:xsd="http://www.w3.org/2001/XMLSchema" xmlns:xs="http://www.w3.org/2001/XMLSchema" xmlns:p="http://schemas.microsoft.com/office/2006/metadata/properties" xmlns:ns2="09ccb0f8-db84-4e73-b3f1-d1bd98a991fe" xmlns:ns3="57c32666-fe45-4375-a62f-f42d05219054" targetNamespace="http://schemas.microsoft.com/office/2006/metadata/properties" ma:root="true" ma:fieldsID="fa401778379086a8a667a8148312ee02" ns2:_="" ns3:_="">
    <xsd:import namespace="09ccb0f8-db84-4e73-b3f1-d1bd98a991fe"/>
    <xsd:import namespace="57c32666-fe45-4375-a62f-f42d052190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cb0f8-db84-4e73-b3f1-d1bd98a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c32666-fe45-4375-a62f-f42d05219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C19C2F-B1A7-454E-A620-2C057546E752}"/>
</file>

<file path=customXml/itemProps2.xml><?xml version="1.0" encoding="utf-8"?>
<ds:datastoreItem xmlns:ds="http://schemas.openxmlformats.org/officeDocument/2006/customXml" ds:itemID="{3BFAF8D9-9D7D-4F49-A5C6-CAE617C9E94C}"/>
</file>

<file path=customXml/itemProps3.xml><?xml version="1.0" encoding="utf-8"?>
<ds:datastoreItem xmlns:ds="http://schemas.openxmlformats.org/officeDocument/2006/customXml" ds:itemID="{AE764323-2E6A-4F59-98FB-EB75068B97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Bailey</dc:creator>
  <cp:keywords/>
  <dc:description/>
  <cp:lastModifiedBy/>
  <cp:revision/>
  <dcterms:created xsi:type="dcterms:W3CDTF">2008-09-14T21:03:32Z</dcterms:created>
  <dcterms:modified xsi:type="dcterms:W3CDTF">2021-04-08T20:55:36Z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0x01010071AC039C5DA6E94F8E26088829EEBDB1</vt:lpwstr>
  </property>
</Properties>
</file>